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-6-21" sheetId="1" r:id="rId4"/>
    <sheet state="visible" name="Charts" sheetId="2" r:id="rId5"/>
  </sheets>
  <definedNames/>
  <calcPr/>
</workbook>
</file>

<file path=xl/sharedStrings.xml><?xml version="1.0" encoding="utf-8"?>
<sst xmlns="http://schemas.openxmlformats.org/spreadsheetml/2006/main" count="92" uniqueCount="80">
  <si>
    <t>GTM Exec Scorecard</t>
  </si>
  <si>
    <t>Date</t>
  </si>
  <si>
    <t>Net Retention</t>
  </si>
  <si>
    <t>Total New ARR</t>
  </si>
  <si>
    <t>New Business ARR</t>
  </si>
  <si>
    <t>Expansion ARR</t>
  </si>
  <si>
    <t>Product Usage</t>
  </si>
  <si>
    <t>Net Retention Leader Forecast</t>
  </si>
  <si>
    <t>Total New ARR Leader Forecast</t>
  </si>
  <si>
    <t>New Business ARR Leader Forecast</t>
  </si>
  <si>
    <t>Expansion ARR Leader Forecast</t>
  </si>
  <si>
    <t>Product Usage Forecast</t>
  </si>
  <si>
    <t xml:space="preserve">10M </t>
  </si>
  <si>
    <t>7M</t>
  </si>
  <si>
    <t>3M</t>
  </si>
  <si>
    <t>forecasting 90% of goal</t>
  </si>
  <si>
    <t>forecasting 100% of goal</t>
  </si>
  <si>
    <t>Monthly Active Users</t>
  </si>
  <si>
    <t>vvbvb</t>
  </si>
  <si>
    <t>Renewals Won by Week</t>
  </si>
  <si>
    <t>Total New ARR By Week</t>
  </si>
  <si>
    <t>New Business ARR by Week</t>
  </si>
  <si>
    <t>Expansion ARR by Week</t>
  </si>
  <si>
    <t xml:space="preserve">Actual Usage by Week </t>
  </si>
  <si>
    <t>chart</t>
  </si>
  <si>
    <t>181 Deals; $4.1M</t>
  </si>
  <si>
    <t>Gross Retention ARR Closed Won</t>
  </si>
  <si>
    <t>Closed Won Total New ARR</t>
  </si>
  <si>
    <t>Closed Won New Business ARR</t>
  </si>
  <si>
    <t>Closed Won Expansion ARR</t>
  </si>
  <si>
    <t xml:space="preserve">Monthly Active Users </t>
  </si>
  <si>
    <t>Closed Won Renewals Total ARR</t>
  </si>
  <si>
    <t>Customer Success Qualified Leads</t>
  </si>
  <si>
    <t>Total Open Pipeline</t>
  </si>
  <si>
    <t>Total Open New Pipe</t>
  </si>
  <si>
    <t>Total Open Expn Pipeline</t>
  </si>
  <si>
    <t>Product Qualfied Leads</t>
  </si>
  <si>
    <t>35M</t>
  </si>
  <si>
    <t>25M</t>
  </si>
  <si>
    <t>10M</t>
  </si>
  <si>
    <t xml:space="preserve">Weighted Pipeline GRR </t>
  </si>
  <si>
    <t>Multi-Product Adoption</t>
  </si>
  <si>
    <t>Leading New ARR Product Line</t>
  </si>
  <si>
    <t>Leading Expansion Product Line</t>
  </si>
  <si>
    <t>Customers - Usage Red Flag</t>
  </si>
  <si>
    <t>47% vs. goal 60%</t>
  </si>
  <si>
    <t>Line B: 80% to goal</t>
  </si>
  <si>
    <t>Line C: 70% to goal</t>
  </si>
  <si>
    <t>Overall Weighted Pipeline</t>
  </si>
  <si>
    <t>ARR by Segment</t>
  </si>
  <si>
    <t>New Pipeline Funnel Efficiency</t>
  </si>
  <si>
    <t>Expansion Funnel Efficiency</t>
  </si>
  <si>
    <t>Gross Margin Current Qtr</t>
  </si>
  <si>
    <t>45% Enterprise
55% SMB</t>
  </si>
  <si>
    <t>Average Age: 90 days</t>
  </si>
  <si>
    <t>Average Age: 40 days</t>
  </si>
  <si>
    <t>Customer Acct Engagement</t>
  </si>
  <si>
    <t>A Account Engagement</t>
  </si>
  <si>
    <t>B Account Engagement</t>
  </si>
  <si>
    <t>Top 100 Accounts Campaign</t>
  </si>
  <si>
    <t>Product Intent Trends (prospects)</t>
  </si>
  <si>
    <t>75% engagement</t>
  </si>
  <si>
    <t>89% engagement</t>
  </si>
  <si>
    <t>45% engagement</t>
  </si>
  <si>
    <t>76% engagement</t>
  </si>
  <si>
    <t>350 surging accounts</t>
  </si>
  <si>
    <t xml:space="preserve">15% higher average deal </t>
  </si>
  <si>
    <t>25% faster sales cycle</t>
  </si>
  <si>
    <t>10 new opportunities</t>
  </si>
  <si>
    <t xml:space="preserve">scenario 1 </t>
  </si>
  <si>
    <t xml:space="preserve">goal </t>
  </si>
  <si>
    <t>actual</t>
  </si>
  <si>
    <t>scenario 3</t>
  </si>
  <si>
    <t xml:space="preserve">Expansion ARR </t>
  </si>
  <si>
    <t>NRR Goal</t>
  </si>
  <si>
    <t xml:space="preserve">Retention </t>
  </si>
  <si>
    <t xml:space="preserve">Won </t>
  </si>
  <si>
    <t>Exp</t>
  </si>
  <si>
    <t>win</t>
  </si>
  <si>
    <t>lose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</si>
</sst>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mmm d"/>
  </numFmts>
  <fonts count="25">
    <font>
      <sz val="10.0"/>
      <color rgb="FF000000"/>
      <name val="Arial"/>
    </font>
    <font>
      <b/>
      <color rgb="FF434343"/>
      <name val="Roboto"/>
    </font>
    <font>
      <b/>
      <sz val="11.0"/>
      <color rgb="FF434343"/>
      <name val="Roboto"/>
    </font>
    <font>
      <color rgb="FF434343"/>
      <name val="Roboto"/>
    </font>
    <font>
      <sz val="18.0"/>
      <color rgb="FF434343"/>
      <name val="Roboto"/>
    </font>
    <font>
      <sz val="11.0"/>
      <color rgb="FF434343"/>
      <name val="Roboto"/>
    </font>
    <font>
      <sz val="14.0"/>
      <color rgb="FFFFFFFF"/>
      <name val="Roboto"/>
    </font>
    <font>
      <sz val="12.0"/>
      <color rgb="FF434343"/>
      <name val="Roboto"/>
    </font>
    <font>
      <i/>
      <sz val="12.0"/>
      <color rgb="FF434343"/>
      <name val="Roboto"/>
    </font>
    <font>
      <sz val="24.0"/>
      <color rgb="FF434343"/>
      <name val="Roboto"/>
    </font>
    <font>
      <sz val="34.0"/>
      <color rgb="FF434343"/>
      <name val="Roboto"/>
    </font>
    <font>
      <sz val="22.0"/>
      <color rgb="FF434343"/>
      <name val="Roboto"/>
    </font>
    <font/>
    <font>
      <sz val="10.0"/>
      <color rgb="FF434343"/>
      <name val="Roboto"/>
    </font>
    <font>
      <sz val="8.0"/>
      <color rgb="FF434343"/>
      <name val="Roboto"/>
    </font>
    <font>
      <color rgb="FF434343"/>
      <name val="Arial"/>
    </font>
    <font>
      <sz val="8.0"/>
      <color rgb="FF000000"/>
      <name val="Roboto"/>
    </font>
    <font>
      <sz val="14.0"/>
      <color rgb="FF434343"/>
      <name val="Roboto"/>
    </font>
    <font>
      <color theme="1"/>
      <name val="Arial"/>
    </font>
    <font>
      <b/>
      <color theme="1"/>
      <name val="Arial"/>
    </font>
    <font>
      <b/>
      <sz val="11.0"/>
      <color rgb="FF1D1C1D"/>
      <name val="Slack-Lato"/>
    </font>
    <font>
      <b/>
      <sz val="11.0"/>
      <color rgb="FF1D1C1D"/>
      <name val="Arial"/>
    </font>
    <font>
      <sz val="11.0"/>
      <color rgb="FF1D1C1D"/>
      <name val="Slack-Lato"/>
    </font>
    <font>
      <sz val="9.0"/>
      <color rgb="FF1D1C1D"/>
      <name val="Slack-Lato"/>
    </font>
    <font>
      <sz val="11.0"/>
      <color rgb="FF000000"/>
      <name val="Inconsolata"/>
    </font>
  </fonts>
  <fills count="7">
    <fill>
      <patternFill patternType="none"/>
    </fill>
    <fill>
      <patternFill patternType="lightGray"/>
    </fill>
    <fill>
      <patternFill patternType="solid">
        <fgColor rgb="FF005589"/>
        <bgColor rgb="FF005589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Font="1"/>
    <xf borderId="0" fillId="2" fontId="6" numFmtId="0" xfId="0" applyAlignment="1" applyFill="1" applyFon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Font="1"/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5" numFmtId="0" xfId="0" applyFont="1"/>
    <xf borderId="0" fillId="0" fontId="5" numFmtId="0" xfId="0" applyAlignment="1" applyFont="1">
      <alignment readingOrder="0"/>
    </xf>
    <xf borderId="0" fillId="0" fontId="3" numFmtId="0" xfId="0" applyAlignment="1" applyFont="1">
      <alignment horizontal="center" readingOrder="0" textRotation="90" vertical="center"/>
    </xf>
    <xf borderId="1" fillId="0" fontId="9" numFmtId="9" xfId="0" applyAlignment="1" applyBorder="1" applyFont="1" applyNumberFormat="1">
      <alignment horizontal="center" readingOrder="0" vertical="center"/>
    </xf>
    <xf borderId="0" fillId="0" fontId="10" numFmtId="0" xfId="0" applyAlignment="1" applyFont="1">
      <alignment horizontal="center" readingOrder="0" vertical="center"/>
    </xf>
    <xf borderId="1" fillId="0" fontId="9" numFmtId="3" xfId="0" applyAlignment="1" applyBorder="1" applyFont="1" applyNumberFormat="1">
      <alignment horizontal="center" readingOrder="0" vertical="center"/>
    </xf>
    <xf borderId="0" fillId="0" fontId="10" numFmtId="0" xfId="0" applyFont="1"/>
    <xf borderId="0" fillId="0" fontId="11" numFmtId="0" xfId="0" applyFont="1"/>
    <xf borderId="0" fillId="0" fontId="3" numFmtId="0" xfId="0" applyFont="1"/>
    <xf borderId="2" fillId="0" fontId="12" numFmtId="0" xfId="0" applyBorder="1" applyFont="1"/>
    <xf borderId="3" fillId="0" fontId="13" numFmtId="165" xfId="0" applyAlignment="1" applyBorder="1" applyFont="1" applyNumberFormat="1">
      <alignment horizontal="center" readingOrder="0" shrinkToFit="0" vertical="center" wrapText="1"/>
    </xf>
    <xf borderId="0" fillId="0" fontId="11" numFmtId="0" xfId="0" applyAlignment="1" applyFont="1">
      <alignment horizontal="center" readingOrder="0" shrinkToFit="0" vertical="center" wrapText="1"/>
    </xf>
    <xf borderId="3" fillId="0" fontId="13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14" numFmtId="0" xfId="0" applyFont="1"/>
    <xf borderId="0" fillId="3" fontId="14" numFmtId="165" xfId="0" applyAlignment="1" applyFill="1" applyFont="1" applyNumberFormat="1">
      <alignment horizontal="left" readingOrder="0"/>
    </xf>
    <xf borderId="0" fillId="0" fontId="14" numFmtId="0" xfId="0" applyAlignment="1" applyFont="1">
      <alignment readingOrder="0"/>
    </xf>
    <xf borderId="0" fillId="4" fontId="14" numFmtId="165" xfId="0" applyAlignment="1" applyFill="1" applyFont="1" applyNumberFormat="1">
      <alignment horizontal="left" readingOrder="0"/>
    </xf>
    <xf borderId="0" fillId="0" fontId="3" numFmtId="0" xfId="0" applyAlignment="1" applyFont="1">
      <alignment readingOrder="0"/>
    </xf>
    <xf borderId="0" fillId="0" fontId="3" numFmtId="10" xfId="0" applyFont="1" applyNumberFormat="1"/>
    <xf borderId="1" fillId="0" fontId="7" numFmtId="3" xfId="0" applyAlignment="1" applyBorder="1" applyFont="1" applyNumberFormat="1">
      <alignment horizontal="center" readingOrder="0" vertical="center"/>
    </xf>
    <xf borderId="0" fillId="0" fontId="7" numFmtId="3" xfId="0" applyAlignment="1" applyFont="1" applyNumberFormat="1">
      <alignment horizontal="center" readingOrder="0" vertical="center"/>
    </xf>
    <xf borderId="0" fillId="0" fontId="15" numFmtId="0" xfId="0" applyFont="1"/>
    <xf borderId="3" fillId="0" fontId="12" numFmtId="0" xfId="0" applyBorder="1" applyFont="1"/>
    <xf borderId="0" fillId="4" fontId="14" numFmtId="0" xfId="0" applyAlignment="1" applyFont="1">
      <alignment readingOrder="0"/>
    </xf>
    <xf borderId="0" fillId="0" fontId="14" numFmtId="165" xfId="0" applyFont="1" applyNumberFormat="1"/>
    <xf borderId="0" fillId="4" fontId="14" numFmtId="3" xfId="0" applyAlignment="1" applyFont="1" applyNumberFormat="1">
      <alignment horizontal="left" readingOrder="0"/>
    </xf>
    <xf borderId="1" fillId="0" fontId="4" numFmtId="165" xfId="0" applyAlignment="1" applyBorder="1" applyFont="1" applyNumberFormat="1">
      <alignment horizontal="center" readingOrder="0" vertical="center"/>
    </xf>
    <xf borderId="0" fillId="0" fontId="4" numFmtId="0" xfId="0" applyFont="1"/>
    <xf borderId="1" fillId="0" fontId="4" numFmtId="3" xfId="0" applyAlignment="1" applyBorder="1" applyFont="1" applyNumberFormat="1">
      <alignment horizontal="center" readingOrder="0" vertical="center"/>
    </xf>
    <xf borderId="0" fillId="4" fontId="16" numFmtId="0" xfId="0" applyAlignment="1" applyFont="1">
      <alignment readingOrder="0"/>
    </xf>
    <xf borderId="0" fillId="4" fontId="16" numFmtId="10" xfId="0" applyAlignment="1" applyFont="1" applyNumberFormat="1">
      <alignment readingOrder="0"/>
    </xf>
    <xf borderId="1" fillId="0" fontId="4" numFmtId="0" xfId="0" applyAlignment="1" applyBorder="1" applyFont="1">
      <alignment horizontal="center" readingOrder="0" vertical="center"/>
    </xf>
    <xf borderId="1" fillId="0" fontId="9" numFmtId="0" xfId="0" applyAlignment="1" applyBorder="1" applyFont="1">
      <alignment horizontal="center" readingOrder="0" shrinkToFit="0" vertical="center" wrapText="1"/>
    </xf>
    <xf borderId="0" fillId="3" fontId="14" numFmtId="0" xfId="0" applyAlignment="1" applyFont="1">
      <alignment readingOrder="0"/>
    </xf>
    <xf borderId="0" fillId="0" fontId="15" numFmtId="0" xfId="0" applyAlignment="1" applyFont="1">
      <alignment vertical="bottom"/>
    </xf>
    <xf borderId="0" fillId="0" fontId="15" numFmtId="0" xfId="0" applyAlignment="1" applyFont="1">
      <alignment vertical="bottom"/>
    </xf>
    <xf borderId="1" fillId="0" fontId="4" numFmtId="9" xfId="0" applyAlignment="1" applyBorder="1" applyFont="1" applyNumberFormat="1">
      <alignment horizontal="center" readingOrder="0" vertical="center"/>
    </xf>
    <xf borderId="1" fillId="0" fontId="17" numFmtId="0" xfId="0" applyAlignment="1" applyBorder="1" applyFont="1">
      <alignment horizontal="center" readingOrder="0" vertical="center"/>
    </xf>
    <xf borderId="0" fillId="3" fontId="16" numFmtId="0" xfId="0" applyAlignment="1" applyFont="1">
      <alignment readingOrder="0"/>
    </xf>
    <xf borderId="0" fillId="5" fontId="16" numFmtId="0" xfId="0" applyAlignment="1" applyFill="1" applyFont="1">
      <alignment readingOrder="0"/>
    </xf>
    <xf borderId="1" fillId="0" fontId="17" numFmtId="165" xfId="0" applyAlignment="1" applyBorder="1" applyFont="1" applyNumberFormat="1">
      <alignment horizontal="center" readingOrder="0" vertical="center"/>
    </xf>
    <xf borderId="0" fillId="4" fontId="14" numFmtId="3" xfId="0" applyAlignment="1" applyFont="1" applyNumberFormat="1">
      <alignment readingOrder="0"/>
    </xf>
    <xf borderId="3" fillId="0" fontId="5" numFmtId="49" xfId="0" applyAlignment="1" applyBorder="1" applyFont="1" applyNumberFormat="1">
      <alignment horizontal="center" readingOrder="0" vertical="center"/>
    </xf>
    <xf borderId="0" fillId="0" fontId="18" numFmtId="0" xfId="0" applyAlignment="1" applyFont="1">
      <alignment horizontal="right" readingOrder="0"/>
    </xf>
    <xf borderId="0" fillId="0" fontId="19" numFmtId="0" xfId="0" applyAlignment="1" applyFont="1">
      <alignment readingOrder="0"/>
    </xf>
    <xf borderId="0" fillId="0" fontId="18" numFmtId="10" xfId="0" applyFont="1" applyNumberFormat="1"/>
    <xf borderId="0" fillId="6" fontId="20" numFmtId="0" xfId="0" applyAlignment="1" applyFill="1" applyFont="1">
      <alignment horizontal="left" readingOrder="0" shrinkToFit="0" wrapText="0"/>
    </xf>
    <xf borderId="0" fillId="6" fontId="21" numFmtId="0" xfId="0" applyAlignment="1" applyFont="1">
      <alignment horizontal="left" readingOrder="0" shrinkToFit="0" wrapText="1"/>
    </xf>
    <xf borderId="0" fillId="6" fontId="22" numFmtId="0" xfId="0" applyAlignment="1" applyFont="1">
      <alignment horizontal="left" readingOrder="0" shrinkToFit="0" wrapText="0"/>
    </xf>
    <xf borderId="0" fillId="0" fontId="18" numFmtId="9" xfId="0" applyAlignment="1" applyFont="1" applyNumberFormat="1">
      <alignment readingOrder="0"/>
    </xf>
    <xf borderId="0" fillId="6" fontId="23" numFmtId="20" xfId="0" applyAlignment="1" applyFont="1" applyNumberFormat="1">
      <alignment horizontal="right" readingOrder="0" shrinkToFit="0" wrapText="0"/>
    </xf>
    <xf borderId="0" fillId="0" fontId="24" numFmtId="0" xfId="0" applyAlignment="1" applyFont="1">
      <alignment readingOrder="0"/>
    </xf>
    <xf borderId="0" fillId="0" fontId="18" numFmtId="0" xfId="0" applyAlignment="1" applyFont="1">
      <alignment readingOrder="0"/>
    </xf>
    <xf borderId="0" fillId="0" fontId="18" numFmtId="166" xfId="0" applyAlignment="1" applyFont="1" applyNumberFormat="1">
      <alignment readingOrder="0"/>
    </xf>
    <xf borderId="0" fillId="0" fontId="18" numFmtId="165" xfId="0" applyFont="1" applyNumberFormat="1"/>
    <xf borderId="0" fillId="0" fontId="18" numFmtId="164" xfId="0" applyFont="1" applyNumberFormat="1"/>
    <xf borderId="0" fillId="0" fontId="18" numFmtId="166" xfId="0" applyFont="1" applyNumberFormat="1"/>
    <xf borderId="0" fillId="0" fontId="18" numFmtId="165" xfId="0" applyAlignment="1" applyFont="1" applyNumberFormat="1">
      <alignment readingOrder="0"/>
    </xf>
    <xf borderId="0" fillId="0" fontId="18" numFmtId="164" xfId="0" applyAlignment="1" applyFont="1" applyNumberFormat="1">
      <alignment readingOrder="0"/>
    </xf>
    <xf borderId="0" fillId="0" fontId="18" numFmtId="3" xfId="0" applyAlignment="1" applyFont="1" applyNumberFormat="1">
      <alignment readingOrder="0"/>
    </xf>
    <xf borderId="0" fillId="0" fontId="18" numFmtId="3" xfId="0" applyFont="1" applyNumberFormat="1"/>
    <xf borderId="0" fillId="0" fontId="1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Charts!$H$1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Charts!$H$2:$H$15</c:f>
              <c:numCache/>
            </c:numRef>
          </c:val>
          <c:smooth val="1"/>
        </c:ser>
        <c:ser>
          <c:idx val="1"/>
          <c:order val="1"/>
          <c:tx>
            <c:strRef>
              <c:f>Charts!$I$1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Charts!$I$2:$I$15</c:f>
              <c:numCache/>
            </c:numRef>
          </c:val>
          <c:smooth val="1"/>
        </c:ser>
        <c:axId val="1619855480"/>
        <c:axId val="1246417755"/>
      </c:lineChart>
      <c:catAx>
        <c:axId val="1619855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46417755"/>
      </c:catAx>
      <c:valAx>
        <c:axId val="1246417755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600">
                <a:solidFill>
                  <a:srgbClr val="FFFFFF"/>
                </a:solidFill>
                <a:latin typeface="+mn-lt"/>
              </a:defRPr>
            </a:pPr>
          </a:p>
        </c:txPr>
        <c:crossAx val="1619855480"/>
      </c:valAx>
    </c:plotArea>
    <c:legend>
      <c:legendPos val="b"/>
      <c:overlay val="0"/>
      <c:txPr>
        <a:bodyPr/>
        <a:lstStyle/>
        <a:p>
          <a:pPr lvl="0">
            <a:defRPr b="0" sz="8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Charts!$E$1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Charts!$E$2:$E$15</c:f>
              <c:numCache/>
            </c:numRef>
          </c:val>
          <c:smooth val="1"/>
        </c:ser>
        <c:ser>
          <c:idx val="1"/>
          <c:order val="1"/>
          <c:tx>
            <c:strRef>
              <c:f>Charts!$F$1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Charts!$F$2:$F$15</c:f>
              <c:numCache/>
            </c:numRef>
          </c:val>
          <c:smooth val="1"/>
        </c:ser>
        <c:axId val="1904298945"/>
        <c:axId val="2047590293"/>
      </c:lineChart>
      <c:catAx>
        <c:axId val="19042989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47590293"/>
      </c:catAx>
      <c:valAx>
        <c:axId val="2047590293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600">
                <a:solidFill>
                  <a:srgbClr val="FFFFFF"/>
                </a:solidFill>
                <a:latin typeface="+mn-lt"/>
              </a:defRPr>
            </a:pPr>
          </a:p>
        </c:txPr>
        <c:crossAx val="1904298945"/>
      </c:valAx>
    </c:plotArea>
    <c:legend>
      <c:legendPos val="b"/>
      <c:legendEntry>
        <c:idx val="0"/>
        <c:txPr>
          <a:bodyPr/>
          <a:lstStyle/>
          <a:p>
            <a:pPr lvl="0">
              <a:defRPr sz="800"/>
            </a:pPr>
          </a:p>
        </c:txPr>
      </c:legendEntry>
      <c:legendEntry>
        <c:idx val="1"/>
        <c:txPr>
          <a:bodyPr/>
          <a:lstStyle/>
          <a:p>
            <a:pPr lvl="0">
              <a:defRPr sz="800"/>
            </a:pPr>
          </a:p>
        </c:txPr>
      </c:legendEntry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Charts!$B$1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Charts!$B$2:$B$15</c:f>
              <c:numCache/>
            </c:numRef>
          </c:val>
          <c:smooth val="1"/>
        </c:ser>
        <c:ser>
          <c:idx val="1"/>
          <c:order val="1"/>
          <c:tx>
            <c:strRef>
              <c:f>Charts!$C$1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Charts!$C$2:$C$15</c:f>
              <c:numCache/>
            </c:numRef>
          </c:val>
          <c:smooth val="1"/>
        </c:ser>
        <c:axId val="1207134546"/>
        <c:axId val="20679324"/>
      </c:lineChart>
      <c:catAx>
        <c:axId val="12071345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79324"/>
      </c:catAx>
      <c:valAx>
        <c:axId val="2067932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600">
                <a:solidFill>
                  <a:srgbClr val="FFFFFF"/>
                </a:solidFill>
                <a:latin typeface="+mn-lt"/>
              </a:defRPr>
            </a:pPr>
          </a:p>
        </c:txPr>
        <c:crossAx val="1207134546"/>
      </c:valAx>
    </c:plotArea>
    <c:legend>
      <c:legendPos val="b"/>
      <c:overlay val="0"/>
      <c:txPr>
        <a:bodyPr/>
        <a:lstStyle/>
        <a:p>
          <a:pPr lvl="0">
            <a:defRPr b="0" sz="8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7559388592429782"/>
          <c:y val="0.06868554320075247"/>
          <c:w val="0.8935239553690242"/>
          <c:h val="0.6485275715533458"/>
        </c:manualLayout>
      </c:layout>
      <c:lineChart>
        <c:ser>
          <c:idx val="0"/>
          <c:order val="0"/>
          <c:tx>
            <c:strRef>
              <c:f>Charts!$L$1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Charts!$K$2:$K$12</c:f>
            </c:strRef>
          </c:cat>
          <c:val>
            <c:numRef>
              <c:f>Charts!$L$2:$L$12</c:f>
              <c:numCache/>
            </c:numRef>
          </c:val>
          <c:smooth val="0"/>
        </c:ser>
        <c:ser>
          <c:idx val="1"/>
          <c:order val="1"/>
          <c:tx>
            <c:strRef>
              <c:f>Charts!$M$1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Charts!$K$2:$K$12</c:f>
            </c:strRef>
          </c:cat>
          <c:val>
            <c:numRef>
              <c:f>Charts!$M$2:$M$12</c:f>
              <c:numCache/>
            </c:numRef>
          </c:val>
          <c:smooth val="0"/>
        </c:ser>
        <c:axId val="1022137084"/>
        <c:axId val="1641298348"/>
      </c:lineChart>
      <c:catAx>
        <c:axId val="10221370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1641298348"/>
      </c:catAx>
      <c:valAx>
        <c:axId val="164129834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600">
                <a:solidFill>
                  <a:srgbClr val="FFFFFF"/>
                </a:solidFill>
                <a:latin typeface="+mn-lt"/>
              </a:defRPr>
            </a:pPr>
          </a:p>
        </c:txPr>
        <c:crossAx val="1022137084"/>
      </c:valAx>
    </c:plotArea>
    <c:legend>
      <c:legendPos val="b"/>
      <c:overlay val="0"/>
      <c:txPr>
        <a:bodyPr/>
        <a:lstStyle/>
        <a:p>
          <a:pPr lvl="0">
            <a:defRPr b="0" sz="8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Charts!$H$1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Charts!$H$2:$H$15</c:f>
              <c:numCache/>
            </c:numRef>
          </c:val>
          <c:smooth val="1"/>
        </c:ser>
        <c:ser>
          <c:idx val="1"/>
          <c:order val="1"/>
          <c:tx>
            <c:strRef>
              <c:f>Charts!$I$1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Charts!$I$2:$I$15</c:f>
              <c:numCache/>
            </c:numRef>
          </c:val>
          <c:smooth val="1"/>
        </c:ser>
        <c:axId val="1474685783"/>
        <c:axId val="565235338"/>
      </c:lineChart>
      <c:catAx>
        <c:axId val="1474685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65235338"/>
      </c:catAx>
      <c:valAx>
        <c:axId val="56523533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600">
                <a:solidFill>
                  <a:srgbClr val="FFFFFF"/>
                </a:solidFill>
                <a:latin typeface="+mn-lt"/>
              </a:defRPr>
            </a:pPr>
          </a:p>
        </c:txPr>
        <c:crossAx val="1474685783"/>
      </c:valAx>
    </c:plotArea>
    <c:legend>
      <c:legendPos val="b"/>
      <c:overlay val="0"/>
      <c:txPr>
        <a:bodyPr/>
        <a:lstStyle/>
        <a:p>
          <a:pPr lvl="0">
            <a:defRPr b="0" sz="8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Charts!$E$1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Charts!$E$2:$E$15</c:f>
              <c:numCache/>
            </c:numRef>
          </c:val>
          <c:smooth val="1"/>
        </c:ser>
        <c:ser>
          <c:idx val="1"/>
          <c:order val="1"/>
          <c:tx>
            <c:strRef>
              <c:f>Charts!$F$1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Charts!$F$2:$F$15</c:f>
              <c:numCache/>
            </c:numRef>
          </c:val>
          <c:smooth val="1"/>
        </c:ser>
        <c:axId val="961292971"/>
        <c:axId val="1191147784"/>
      </c:lineChart>
      <c:catAx>
        <c:axId val="9612929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1147784"/>
      </c:catAx>
      <c:valAx>
        <c:axId val="11911477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12929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Charts!$H$1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Charts!$H$2:$H$15</c:f>
              <c:numCache/>
            </c:numRef>
          </c:val>
          <c:smooth val="1"/>
        </c:ser>
        <c:ser>
          <c:idx val="1"/>
          <c:order val="1"/>
          <c:tx>
            <c:strRef>
              <c:f>Charts!$I$1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Charts!$I$2:$I$15</c:f>
              <c:numCache/>
            </c:numRef>
          </c:val>
          <c:smooth val="1"/>
        </c:ser>
        <c:axId val="1493443412"/>
        <c:axId val="292133538"/>
      </c:lineChart>
      <c:catAx>
        <c:axId val="14934434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92133538"/>
      </c:catAx>
      <c:valAx>
        <c:axId val="2921335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344341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Charts!$B$1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Charts!$B$2:$B$15</c:f>
              <c:numCache/>
            </c:numRef>
          </c:val>
          <c:smooth val="1"/>
        </c:ser>
        <c:ser>
          <c:idx val="1"/>
          <c:order val="1"/>
          <c:tx>
            <c:strRef>
              <c:f>Charts!$C$1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val>
            <c:numRef>
              <c:f>Charts!$C$2:$C$15</c:f>
              <c:numCache/>
            </c:numRef>
          </c:val>
          <c:smooth val="1"/>
        </c:ser>
        <c:axId val="1758331292"/>
        <c:axId val="2022748263"/>
      </c:lineChart>
      <c:catAx>
        <c:axId val="17583312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2748263"/>
      </c:catAx>
      <c:valAx>
        <c:axId val="20227482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5833129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Charts!$L$1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Charts!$K$2:$K$12</c:f>
            </c:strRef>
          </c:cat>
          <c:val>
            <c:numRef>
              <c:f>Charts!$L$2:$L$12</c:f>
              <c:numCache/>
            </c:numRef>
          </c:val>
          <c:smooth val="0"/>
        </c:ser>
        <c:ser>
          <c:idx val="1"/>
          <c:order val="1"/>
          <c:tx>
            <c:strRef>
              <c:f>Charts!$M$1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Charts!$K$2:$K$12</c:f>
            </c:strRef>
          </c:cat>
          <c:val>
            <c:numRef>
              <c:f>Charts!$M$2:$M$12</c:f>
              <c:numCache/>
            </c:numRef>
          </c:val>
          <c:smooth val="0"/>
        </c:ser>
        <c:axId val="960156405"/>
        <c:axId val="1897924621"/>
      </c:lineChart>
      <c:catAx>
        <c:axId val="9601564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1897924621"/>
      </c:catAx>
      <c:valAx>
        <c:axId val="1897924621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700">
                <a:solidFill>
                  <a:srgbClr val="FFFFFF"/>
                </a:solidFill>
                <a:latin typeface="+mn-lt"/>
              </a:defRPr>
            </a:pPr>
          </a:p>
        </c:txPr>
        <c:crossAx val="960156405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95250</xdr:colOff>
      <xdr:row>13</xdr:row>
      <xdr:rowOff>47625</xdr:rowOff>
    </xdr:from>
    <xdr:ext cx="2238375" cy="14954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57150</xdr:colOff>
      <xdr:row>13</xdr:row>
      <xdr:rowOff>47625</xdr:rowOff>
    </xdr:from>
    <xdr:ext cx="2314575" cy="14954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3</xdr:col>
      <xdr:colOff>28575</xdr:colOff>
      <xdr:row>13</xdr:row>
      <xdr:rowOff>47625</xdr:rowOff>
    </xdr:from>
    <xdr:ext cx="2314575" cy="149542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57150</xdr:colOff>
      <xdr:row>13</xdr:row>
      <xdr:rowOff>0</xdr:rowOff>
    </xdr:from>
    <xdr:ext cx="2314575" cy="15525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76200</xdr:colOff>
      <xdr:row>13</xdr:row>
      <xdr:rowOff>19050</xdr:rowOff>
    </xdr:from>
    <xdr:ext cx="2238375" cy="149542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</xdr:colOff>
      <xdr:row>15</xdr:row>
      <xdr:rowOff>190500</xdr:rowOff>
    </xdr:from>
    <xdr:ext cx="3333750" cy="206692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114300</xdr:colOff>
      <xdr:row>15</xdr:row>
      <xdr:rowOff>190500</xdr:rowOff>
    </xdr:from>
    <xdr:ext cx="3333750" cy="206692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16</xdr:row>
      <xdr:rowOff>47625</xdr:rowOff>
    </xdr:from>
    <xdr:ext cx="3333750" cy="206692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12</xdr:col>
      <xdr:colOff>247650</xdr:colOff>
      <xdr:row>8</xdr:row>
      <xdr:rowOff>190500</xdr:rowOff>
    </xdr:from>
    <xdr:ext cx="5715000" cy="35337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5.43"/>
    <col customWidth="1" min="2" max="2" width="35.86"/>
    <col customWidth="1" min="3" max="3" width="4.43"/>
    <col customWidth="1" min="4" max="4" width="35.86"/>
    <col customWidth="1" min="5" max="5" width="4.43"/>
    <col customWidth="1" min="6" max="6" width="35.86"/>
    <col customWidth="1" min="7" max="7" width="4.43"/>
    <col customWidth="1" min="8" max="8" width="35.86"/>
    <col customWidth="1" min="9" max="9" width="4.43"/>
    <col customWidth="1" min="10" max="10" width="35.86"/>
    <col customWidth="1" min="11" max="11" width="4.86"/>
  </cols>
  <sheetData>
    <row r="1" ht="30.75" customHeight="1">
      <c r="A1" s="1"/>
      <c r="B1" s="2"/>
      <c r="C1" s="3"/>
      <c r="D1" s="4" t="s">
        <v>0</v>
      </c>
      <c r="I1" s="4"/>
      <c r="J1" s="5" t="s">
        <v>1</v>
      </c>
      <c r="K1" s="3"/>
    </row>
    <row r="2">
      <c r="A2" s="6"/>
      <c r="B2" s="7" t="s">
        <v>2</v>
      </c>
      <c r="C2" s="8"/>
      <c r="D2" s="7" t="s">
        <v>3</v>
      </c>
      <c r="E2" s="6"/>
      <c r="F2" s="7" t="s">
        <v>4</v>
      </c>
      <c r="G2" s="6"/>
      <c r="H2" s="7" t="s">
        <v>5</v>
      </c>
      <c r="I2" s="6"/>
      <c r="J2" s="7" t="s">
        <v>6</v>
      </c>
      <c r="K2" s="6"/>
    </row>
    <row r="3" ht="41.25" customHeight="1">
      <c r="A3" s="6"/>
      <c r="C3" s="8"/>
      <c r="E3" s="6"/>
      <c r="G3" s="6"/>
      <c r="I3" s="6"/>
      <c r="K3" s="6"/>
    </row>
    <row r="4">
      <c r="A4" s="9"/>
      <c r="B4" s="10"/>
      <c r="C4" s="10"/>
      <c r="D4" s="10"/>
      <c r="E4" s="9"/>
      <c r="F4" s="10"/>
      <c r="G4" s="9"/>
      <c r="H4" s="10"/>
      <c r="I4" s="9"/>
      <c r="J4" s="11"/>
      <c r="K4" s="9"/>
    </row>
    <row r="5">
      <c r="A5" s="12"/>
      <c r="B5" s="10" t="s">
        <v>7</v>
      </c>
      <c r="C5" s="13"/>
      <c r="D5" s="10" t="s">
        <v>8</v>
      </c>
      <c r="E5" s="12"/>
      <c r="F5" s="10" t="s">
        <v>9</v>
      </c>
      <c r="G5" s="12"/>
      <c r="H5" s="10" t="s">
        <v>10</v>
      </c>
      <c r="I5" s="12"/>
      <c r="J5" s="10" t="s">
        <v>11</v>
      </c>
      <c r="K5" s="12"/>
    </row>
    <row r="6" ht="26.25" customHeight="1">
      <c r="A6" s="14"/>
      <c r="B6" s="15">
        <v>0.9</v>
      </c>
      <c r="C6" s="16"/>
      <c r="D6" s="17" t="s">
        <v>12</v>
      </c>
      <c r="E6" s="18"/>
      <c r="F6" s="17" t="s">
        <v>13</v>
      </c>
      <c r="G6" s="18"/>
      <c r="H6" s="17" t="s">
        <v>14</v>
      </c>
      <c r="I6" s="19"/>
      <c r="J6" s="17">
        <v>10000.0</v>
      </c>
      <c r="K6" s="20"/>
    </row>
    <row r="7" ht="26.25" customHeight="1">
      <c r="B7" s="21"/>
      <c r="C7" s="16"/>
      <c r="D7" s="21"/>
      <c r="E7" s="18"/>
      <c r="F7" s="21"/>
      <c r="G7" s="18"/>
      <c r="H7" s="21"/>
      <c r="I7" s="19"/>
      <c r="J7" s="21"/>
      <c r="K7" s="20"/>
    </row>
    <row r="8" ht="26.25" customHeight="1">
      <c r="B8" s="21"/>
      <c r="C8" s="16"/>
      <c r="D8" s="21"/>
      <c r="E8" s="18"/>
      <c r="F8" s="21"/>
      <c r="G8" s="18"/>
      <c r="H8" s="21"/>
      <c r="I8" s="19"/>
      <c r="J8" s="21"/>
      <c r="K8" s="20"/>
    </row>
    <row r="9" ht="36.75" customHeight="1">
      <c r="B9" s="22" t="s">
        <v>15</v>
      </c>
      <c r="C9" s="23"/>
      <c r="D9" s="24" t="s">
        <v>16</v>
      </c>
      <c r="E9" s="24"/>
      <c r="F9" s="24" t="s">
        <v>16</v>
      </c>
      <c r="G9" s="25"/>
      <c r="H9" s="24" t="s">
        <v>16</v>
      </c>
      <c r="I9" s="25"/>
      <c r="J9" s="24" t="s">
        <v>17</v>
      </c>
      <c r="K9" s="26"/>
    </row>
    <row r="10" ht="12.0" customHeight="1">
      <c r="A10" s="27"/>
      <c r="B10" s="28"/>
      <c r="C10" s="29"/>
      <c r="D10" s="30"/>
      <c r="E10" s="27"/>
      <c r="F10" s="30"/>
      <c r="G10" s="27"/>
      <c r="H10" s="30"/>
      <c r="I10" s="27"/>
      <c r="J10" s="28"/>
      <c r="K10" s="27"/>
    </row>
    <row r="11" ht="10.5" customHeight="1">
      <c r="A11" s="14"/>
      <c r="B11" s="31"/>
      <c r="C11" s="20"/>
      <c r="D11" s="32"/>
      <c r="E11" s="20"/>
      <c r="F11" s="32"/>
      <c r="G11" s="20"/>
      <c r="H11" s="20"/>
      <c r="I11" s="20"/>
      <c r="J11" s="9"/>
      <c r="K11" s="20"/>
    </row>
    <row r="12" ht="10.5" customHeight="1">
      <c r="A12" s="14"/>
      <c r="B12" s="20"/>
      <c r="C12" s="20"/>
      <c r="D12" s="20"/>
      <c r="E12" s="31" t="s">
        <v>18</v>
      </c>
      <c r="F12" s="20"/>
      <c r="G12" s="20"/>
      <c r="H12" s="20"/>
      <c r="I12" s="20"/>
      <c r="J12" s="9"/>
      <c r="K12" s="20"/>
    </row>
    <row r="13">
      <c r="A13" s="9"/>
      <c r="B13" s="10" t="s">
        <v>19</v>
      </c>
      <c r="C13" s="10"/>
      <c r="D13" s="10" t="s">
        <v>20</v>
      </c>
      <c r="E13" s="9"/>
      <c r="F13" s="10" t="s">
        <v>21</v>
      </c>
      <c r="G13" s="9"/>
      <c r="H13" s="10" t="s">
        <v>22</v>
      </c>
      <c r="I13" s="9"/>
      <c r="J13" s="10" t="s">
        <v>23</v>
      </c>
      <c r="K13" s="9"/>
    </row>
    <row r="14">
      <c r="A14" s="14"/>
      <c r="B14" s="33" t="s">
        <v>24</v>
      </c>
      <c r="C14" s="34"/>
      <c r="D14" s="33" t="s">
        <v>24</v>
      </c>
      <c r="E14" s="9"/>
      <c r="F14" s="33" t="s">
        <v>24</v>
      </c>
      <c r="G14" s="9"/>
      <c r="H14" s="33" t="s">
        <v>24</v>
      </c>
      <c r="I14" s="9"/>
      <c r="J14" s="33" t="s">
        <v>24</v>
      </c>
      <c r="K14" s="20"/>
    </row>
    <row r="15">
      <c r="A15" s="35"/>
      <c r="B15" s="21"/>
      <c r="C15" s="34"/>
      <c r="D15" s="21"/>
      <c r="E15" s="9"/>
      <c r="F15" s="21"/>
      <c r="G15" s="9"/>
      <c r="H15" s="21"/>
      <c r="I15" s="9"/>
      <c r="J15" s="21"/>
      <c r="K15" s="20"/>
    </row>
    <row r="16">
      <c r="A16" s="35"/>
      <c r="B16" s="21"/>
      <c r="C16" s="34"/>
      <c r="D16" s="21"/>
      <c r="E16" s="9"/>
      <c r="F16" s="21"/>
      <c r="G16" s="9"/>
      <c r="H16" s="21"/>
      <c r="I16" s="9"/>
      <c r="J16" s="21"/>
      <c r="K16" s="20"/>
    </row>
    <row r="17">
      <c r="A17" s="35"/>
      <c r="B17" s="21"/>
      <c r="C17" s="34"/>
      <c r="D17" s="21"/>
      <c r="E17" s="9"/>
      <c r="F17" s="21"/>
      <c r="G17" s="9"/>
      <c r="H17" s="21"/>
      <c r="I17" s="9"/>
      <c r="J17" s="21"/>
      <c r="K17" s="20"/>
    </row>
    <row r="18">
      <c r="A18" s="35"/>
      <c r="B18" s="21"/>
      <c r="C18" s="34"/>
      <c r="D18" s="21"/>
      <c r="E18" s="9"/>
      <c r="F18" s="21"/>
      <c r="G18" s="9"/>
      <c r="H18" s="21"/>
      <c r="I18" s="9"/>
      <c r="J18" s="21"/>
      <c r="K18" s="20"/>
    </row>
    <row r="19">
      <c r="A19" s="35"/>
      <c r="B19" s="21"/>
      <c r="C19" s="34"/>
      <c r="D19" s="21"/>
      <c r="E19" s="9"/>
      <c r="F19" s="21"/>
      <c r="G19" s="9"/>
      <c r="H19" s="21"/>
      <c r="I19" s="9"/>
      <c r="J19" s="21"/>
      <c r="K19" s="20"/>
    </row>
    <row r="20">
      <c r="A20" s="35"/>
      <c r="B20" s="21"/>
      <c r="C20" s="34"/>
      <c r="D20" s="21"/>
      <c r="E20" s="9"/>
      <c r="F20" s="21"/>
      <c r="G20" s="9"/>
      <c r="H20" s="21"/>
      <c r="I20" s="9"/>
      <c r="J20" s="21"/>
      <c r="K20" s="20"/>
    </row>
    <row r="21">
      <c r="A21" s="35"/>
      <c r="B21" s="36"/>
      <c r="C21" s="34"/>
      <c r="D21" s="36"/>
      <c r="E21" s="9"/>
      <c r="F21" s="36"/>
      <c r="G21" s="9"/>
      <c r="H21" s="36"/>
      <c r="I21" s="9"/>
      <c r="J21" s="36"/>
      <c r="K21" s="20"/>
    </row>
    <row r="22" ht="12.75" customHeight="1">
      <c r="A22" s="35"/>
      <c r="B22" s="37" t="s">
        <v>25</v>
      </c>
      <c r="C22" s="29"/>
      <c r="D22" s="30"/>
      <c r="E22" s="38"/>
      <c r="F22" s="28"/>
      <c r="G22" s="38"/>
      <c r="H22" s="30"/>
      <c r="I22" s="27"/>
      <c r="J22" s="39"/>
      <c r="K22" s="27"/>
    </row>
    <row r="23" ht="10.5" customHeight="1">
      <c r="A23" s="35"/>
      <c r="B23" s="20"/>
      <c r="C23" s="20"/>
      <c r="D23" s="20"/>
      <c r="E23" s="20"/>
      <c r="F23" s="20"/>
      <c r="G23" s="20"/>
      <c r="H23" s="20"/>
      <c r="I23" s="20"/>
      <c r="J23" s="9"/>
      <c r="K23" s="20"/>
    </row>
    <row r="24">
      <c r="A24" s="14"/>
      <c r="B24" s="10" t="s">
        <v>26</v>
      </c>
      <c r="C24" s="10"/>
      <c r="D24" s="10" t="s">
        <v>27</v>
      </c>
      <c r="E24" s="10"/>
      <c r="F24" s="10" t="s">
        <v>28</v>
      </c>
      <c r="G24" s="10"/>
      <c r="H24" s="10" t="s">
        <v>29</v>
      </c>
      <c r="I24" s="10"/>
      <c r="J24" s="10" t="s">
        <v>30</v>
      </c>
      <c r="K24" s="9"/>
    </row>
    <row r="25">
      <c r="A25" s="14"/>
      <c r="B25" s="40">
        <v>4350000.0</v>
      </c>
      <c r="C25" s="4"/>
      <c r="D25" s="40">
        <v>2500000.0</v>
      </c>
      <c r="E25" s="40"/>
      <c r="F25" s="40">
        <v>2000000.0</v>
      </c>
      <c r="G25" s="41"/>
      <c r="H25" s="40">
        <v>500000.0</v>
      </c>
      <c r="I25" s="9"/>
      <c r="J25" s="42">
        <v>9500.0</v>
      </c>
      <c r="K25" s="20"/>
    </row>
    <row r="26">
      <c r="A26" s="14"/>
      <c r="B26" s="21"/>
      <c r="C26" s="4"/>
      <c r="D26" s="21"/>
      <c r="E26" s="21"/>
      <c r="F26" s="21"/>
      <c r="G26" s="41"/>
      <c r="H26" s="21"/>
      <c r="I26" s="9"/>
      <c r="J26" s="21"/>
      <c r="K26" s="20"/>
    </row>
    <row r="27">
      <c r="A27" s="14"/>
      <c r="B27" s="21"/>
      <c r="C27" s="4"/>
      <c r="D27" s="21"/>
      <c r="E27" s="21"/>
      <c r="F27" s="21"/>
      <c r="G27" s="41"/>
      <c r="H27" s="21"/>
      <c r="I27" s="9"/>
      <c r="J27" s="21"/>
      <c r="K27" s="20"/>
    </row>
    <row r="28">
      <c r="A28" s="14"/>
      <c r="B28" s="36"/>
      <c r="C28" s="4"/>
      <c r="D28" s="36"/>
      <c r="E28" s="36"/>
      <c r="F28" s="36"/>
      <c r="G28" s="41"/>
      <c r="H28" s="36"/>
      <c r="I28" s="9"/>
      <c r="J28" s="36"/>
      <c r="K28" s="20"/>
    </row>
    <row r="29" ht="13.5" customHeight="1">
      <c r="A29" s="14"/>
      <c r="B29" s="37" t="s">
        <v>31</v>
      </c>
      <c r="C29" s="29"/>
      <c r="D29" s="43"/>
      <c r="E29" s="27"/>
      <c r="F29" s="43"/>
      <c r="G29" s="27"/>
      <c r="H29" s="43"/>
      <c r="I29" s="27"/>
      <c r="J29" s="44"/>
      <c r="K29" s="27"/>
    </row>
    <row r="30" ht="9.75" customHeight="1">
      <c r="A30" s="14"/>
      <c r="B30" s="9"/>
      <c r="C30" s="20"/>
      <c r="D30" s="20"/>
      <c r="E30" s="20"/>
      <c r="F30" s="9"/>
      <c r="G30" s="10"/>
      <c r="H30" s="9"/>
      <c r="I30" s="10"/>
      <c r="J30" s="31"/>
      <c r="K30" s="10"/>
    </row>
    <row r="31">
      <c r="A31" s="14"/>
      <c r="B31" s="10" t="s">
        <v>32</v>
      </c>
      <c r="C31" s="10"/>
      <c r="D31" s="10" t="s">
        <v>33</v>
      </c>
      <c r="E31" s="10"/>
      <c r="F31" s="10" t="s">
        <v>34</v>
      </c>
      <c r="G31" s="10"/>
      <c r="H31" s="10" t="s">
        <v>35</v>
      </c>
      <c r="I31" s="10"/>
      <c r="J31" s="10" t="s">
        <v>36</v>
      </c>
      <c r="K31" s="9"/>
    </row>
    <row r="32">
      <c r="A32" s="14"/>
      <c r="B32" s="45">
        <v>67.0</v>
      </c>
      <c r="C32" s="34"/>
      <c r="D32" s="40" t="s">
        <v>37</v>
      </c>
      <c r="E32" s="41"/>
      <c r="F32" s="40" t="s">
        <v>38</v>
      </c>
      <c r="G32" s="41"/>
      <c r="H32" s="40" t="s">
        <v>39</v>
      </c>
      <c r="I32" s="9"/>
      <c r="J32" s="46">
        <v>50.0</v>
      </c>
      <c r="K32" s="20"/>
    </row>
    <row r="33">
      <c r="A33" s="14"/>
      <c r="B33" s="21"/>
      <c r="C33" s="34"/>
      <c r="D33" s="21"/>
      <c r="E33" s="41"/>
      <c r="F33" s="21"/>
      <c r="G33" s="41"/>
      <c r="H33" s="21"/>
      <c r="I33" s="9"/>
      <c r="J33" s="21"/>
      <c r="K33" s="20"/>
    </row>
    <row r="34">
      <c r="A34" s="14"/>
      <c r="B34" s="21"/>
      <c r="C34" s="34"/>
      <c r="D34" s="21"/>
      <c r="E34" s="41"/>
      <c r="F34" s="21"/>
      <c r="G34" s="41"/>
      <c r="H34" s="21"/>
      <c r="I34" s="9"/>
      <c r="J34" s="21"/>
      <c r="K34" s="20"/>
    </row>
    <row r="35">
      <c r="A35" s="14"/>
      <c r="B35" s="36"/>
      <c r="C35" s="34"/>
      <c r="D35" s="36"/>
      <c r="E35" s="41"/>
      <c r="F35" s="36"/>
      <c r="G35" s="41"/>
      <c r="H35" s="36"/>
      <c r="I35" s="9"/>
      <c r="J35" s="36"/>
      <c r="K35" s="20"/>
    </row>
    <row r="36" ht="13.5" customHeight="1">
      <c r="A36" s="14"/>
      <c r="B36" s="47"/>
      <c r="C36" s="29"/>
      <c r="D36" s="43"/>
      <c r="E36" s="27"/>
      <c r="F36" s="43"/>
      <c r="G36" s="27"/>
      <c r="H36" s="43"/>
      <c r="I36" s="27"/>
      <c r="J36" s="47"/>
      <c r="K36" s="27"/>
    </row>
    <row r="37" ht="9.75" customHeight="1">
      <c r="A37" s="48"/>
      <c r="B37" s="49"/>
      <c r="C37" s="20"/>
      <c r="D37" s="49"/>
      <c r="E37" s="49"/>
      <c r="F37" s="49"/>
      <c r="G37" s="48"/>
      <c r="H37" s="49"/>
      <c r="I37" s="48"/>
      <c r="J37" s="48"/>
      <c r="K37" s="48"/>
    </row>
    <row r="38">
      <c r="A38" s="14"/>
      <c r="B38" s="10" t="s">
        <v>40</v>
      </c>
      <c r="C38" s="10"/>
      <c r="D38" s="10" t="s">
        <v>41</v>
      </c>
      <c r="E38" s="10"/>
      <c r="F38" s="10" t="s">
        <v>42</v>
      </c>
      <c r="G38" s="10"/>
      <c r="H38" s="10" t="s">
        <v>43</v>
      </c>
      <c r="I38" s="10"/>
      <c r="J38" s="10" t="s">
        <v>44</v>
      </c>
      <c r="K38" s="9"/>
    </row>
    <row r="39">
      <c r="A39" s="14"/>
      <c r="B39" s="50">
        <v>0.69</v>
      </c>
      <c r="C39" s="34"/>
      <c r="D39" s="51" t="s">
        <v>45</v>
      </c>
      <c r="E39" s="9"/>
      <c r="F39" s="51" t="s">
        <v>46</v>
      </c>
      <c r="G39" s="9"/>
      <c r="H39" s="51" t="s">
        <v>47</v>
      </c>
      <c r="I39" s="9"/>
      <c r="J39" s="46">
        <v>13.0</v>
      </c>
      <c r="K39" s="20"/>
    </row>
    <row r="40">
      <c r="A40" s="14"/>
      <c r="B40" s="21"/>
      <c r="C40" s="34"/>
      <c r="D40" s="21"/>
      <c r="E40" s="9"/>
      <c r="F40" s="21"/>
      <c r="G40" s="9"/>
      <c r="H40" s="21"/>
      <c r="I40" s="9"/>
      <c r="J40" s="21"/>
      <c r="K40" s="20"/>
    </row>
    <row r="41">
      <c r="A41" s="14"/>
      <c r="B41" s="21"/>
      <c r="C41" s="34"/>
      <c r="D41" s="21"/>
      <c r="E41" s="9"/>
      <c r="F41" s="21"/>
      <c r="G41" s="9"/>
      <c r="H41" s="21"/>
      <c r="I41" s="9"/>
      <c r="J41" s="21"/>
      <c r="K41" s="20"/>
    </row>
    <row r="42">
      <c r="A42" s="14"/>
      <c r="B42" s="36"/>
      <c r="C42" s="34"/>
      <c r="D42" s="36"/>
      <c r="E42" s="9"/>
      <c r="F42" s="36"/>
      <c r="G42" s="9"/>
      <c r="H42" s="36"/>
      <c r="I42" s="9"/>
      <c r="J42" s="36"/>
      <c r="K42" s="20"/>
    </row>
    <row r="43" ht="15.0" customHeight="1">
      <c r="A43" s="14"/>
      <c r="B43" s="43"/>
      <c r="C43" s="29"/>
      <c r="D43" s="52"/>
      <c r="E43" s="27"/>
      <c r="F43" s="43"/>
      <c r="G43" s="27"/>
      <c r="H43" s="52"/>
      <c r="I43" s="27"/>
      <c r="J43" s="53"/>
      <c r="K43" s="27"/>
    </row>
    <row r="44" ht="10.5" customHeight="1">
      <c r="A44" s="14"/>
      <c r="B44" s="20"/>
      <c r="C44" s="20"/>
      <c r="D44" s="20"/>
      <c r="E44" s="32"/>
      <c r="F44" s="20"/>
      <c r="G44" s="20"/>
      <c r="H44" s="20"/>
      <c r="I44" s="20"/>
      <c r="J44" s="9"/>
      <c r="K44" s="20"/>
    </row>
    <row r="45">
      <c r="A45" s="9"/>
      <c r="B45" s="10" t="s">
        <v>48</v>
      </c>
      <c r="C45" s="10"/>
      <c r="D45" s="10" t="s">
        <v>49</v>
      </c>
      <c r="E45" s="10"/>
      <c r="F45" s="10" t="s">
        <v>50</v>
      </c>
      <c r="G45" s="10"/>
      <c r="H45" s="10" t="s">
        <v>51</v>
      </c>
      <c r="I45" s="10"/>
      <c r="J45" s="10" t="s">
        <v>52</v>
      </c>
      <c r="K45" s="9"/>
    </row>
    <row r="46">
      <c r="A46" s="14"/>
      <c r="B46" s="40">
        <v>1.0030005E7</v>
      </c>
      <c r="C46" s="34"/>
      <c r="D46" s="54" t="s">
        <v>53</v>
      </c>
      <c r="E46" s="9"/>
      <c r="F46" s="54" t="s">
        <v>54</v>
      </c>
      <c r="G46" s="9"/>
      <c r="H46" s="54" t="s">
        <v>55</v>
      </c>
      <c r="I46" s="9"/>
      <c r="J46" s="50">
        <v>0.75</v>
      </c>
      <c r="K46" s="20"/>
    </row>
    <row r="47">
      <c r="A47" s="35"/>
      <c r="B47" s="21"/>
      <c r="C47" s="34"/>
      <c r="D47" s="21"/>
      <c r="E47" s="9"/>
      <c r="F47" s="21"/>
      <c r="G47" s="9"/>
      <c r="H47" s="21"/>
      <c r="I47" s="9"/>
      <c r="J47" s="21"/>
      <c r="K47" s="20"/>
    </row>
    <row r="48">
      <c r="A48" s="35"/>
      <c r="B48" s="21"/>
      <c r="C48" s="34"/>
      <c r="D48" s="21"/>
      <c r="E48" s="9"/>
      <c r="F48" s="21"/>
      <c r="G48" s="9"/>
      <c r="H48" s="21"/>
      <c r="I48" s="9"/>
      <c r="J48" s="21"/>
      <c r="K48" s="20"/>
    </row>
    <row r="49">
      <c r="A49" s="35"/>
      <c r="B49" s="36"/>
      <c r="C49" s="34"/>
      <c r="D49" s="36"/>
      <c r="E49" s="9"/>
      <c r="F49" s="36"/>
      <c r="G49" s="9"/>
      <c r="H49" s="36"/>
      <c r="I49" s="9"/>
      <c r="J49" s="36"/>
      <c r="K49" s="20"/>
    </row>
    <row r="50" ht="12.75" customHeight="1">
      <c r="A50" s="35"/>
      <c r="B50" s="43"/>
      <c r="C50" s="29"/>
      <c r="D50" s="43"/>
      <c r="E50" s="27"/>
      <c r="F50" s="47"/>
      <c r="G50" s="27"/>
      <c r="H50" s="37"/>
      <c r="I50" s="27"/>
      <c r="J50" s="55"/>
      <c r="K50" s="27"/>
    </row>
    <row r="51">
      <c r="A51" s="20"/>
      <c r="B51" s="32"/>
      <c r="C51" s="20"/>
      <c r="D51" s="20"/>
      <c r="E51" s="20"/>
      <c r="F51" s="20"/>
      <c r="G51" s="20"/>
      <c r="H51" s="20"/>
      <c r="I51" s="20"/>
      <c r="J51" s="20"/>
      <c r="K51" s="20"/>
    </row>
    <row r="52">
      <c r="A52" s="14"/>
      <c r="B52" s="10" t="s">
        <v>56</v>
      </c>
      <c r="C52" s="10"/>
      <c r="D52" s="10" t="s">
        <v>57</v>
      </c>
      <c r="E52" s="10"/>
      <c r="F52" s="10" t="s">
        <v>58</v>
      </c>
      <c r="G52" s="10"/>
      <c r="H52" s="10" t="s">
        <v>59</v>
      </c>
      <c r="I52" s="10"/>
      <c r="J52" s="10" t="s">
        <v>60</v>
      </c>
      <c r="K52" s="9"/>
    </row>
    <row r="53">
      <c r="A53" s="14"/>
      <c r="B53" s="51" t="s">
        <v>61</v>
      </c>
      <c r="C53" s="34"/>
      <c r="D53" s="51" t="s">
        <v>62</v>
      </c>
      <c r="E53" s="9"/>
      <c r="F53" s="51" t="s">
        <v>63</v>
      </c>
      <c r="G53" s="9"/>
      <c r="H53" s="51" t="s">
        <v>64</v>
      </c>
      <c r="I53" s="9"/>
      <c r="J53" s="51" t="s">
        <v>65</v>
      </c>
      <c r="K53" s="20"/>
    </row>
    <row r="54">
      <c r="A54" s="14"/>
      <c r="B54" s="21"/>
      <c r="C54" s="34"/>
      <c r="D54" s="21"/>
      <c r="E54" s="9"/>
      <c r="F54" s="21"/>
      <c r="G54" s="9"/>
      <c r="H54" s="21"/>
      <c r="I54" s="9"/>
      <c r="J54" s="21"/>
      <c r="K54" s="20"/>
    </row>
    <row r="55">
      <c r="A55" s="14"/>
      <c r="B55" s="21"/>
      <c r="C55" s="34"/>
      <c r="D55" s="21"/>
      <c r="E55" s="9"/>
      <c r="F55" s="21"/>
      <c r="G55" s="9"/>
      <c r="H55" s="21"/>
      <c r="I55" s="9"/>
      <c r="J55" s="21"/>
      <c r="K55" s="20"/>
    </row>
    <row r="56">
      <c r="A56" s="14"/>
      <c r="B56" s="56"/>
      <c r="C56" s="34"/>
      <c r="D56" s="56" t="s">
        <v>66</v>
      </c>
      <c r="E56" s="9"/>
      <c r="F56" s="56" t="s">
        <v>67</v>
      </c>
      <c r="G56" s="9"/>
      <c r="H56" s="56" t="s">
        <v>68</v>
      </c>
      <c r="I56" s="9"/>
      <c r="J56" s="56"/>
      <c r="K56" s="20"/>
    </row>
    <row r="57" ht="15.0" customHeight="1">
      <c r="A57" s="14"/>
      <c r="B57" s="47"/>
      <c r="C57" s="29"/>
      <c r="D57" s="43"/>
      <c r="E57" s="27"/>
      <c r="F57" s="47"/>
      <c r="G57" s="27"/>
      <c r="H57" s="43"/>
      <c r="I57" s="27"/>
      <c r="J57" s="43"/>
      <c r="K57" s="27"/>
    </row>
    <row r="58">
      <c r="J58" s="57"/>
    </row>
    <row r="59">
      <c r="B59" s="58"/>
      <c r="J59" s="59"/>
    </row>
    <row r="60">
      <c r="B60" s="58"/>
      <c r="D60" s="58"/>
    </row>
    <row r="61">
      <c r="B61" s="60"/>
      <c r="D61" s="61"/>
    </row>
    <row r="62">
      <c r="B62" s="62"/>
      <c r="D62" s="62"/>
    </row>
    <row r="63">
      <c r="B63" s="62"/>
      <c r="D63" s="62"/>
    </row>
    <row r="64">
      <c r="B64" s="62"/>
      <c r="D64" s="62"/>
      <c r="E64" s="63"/>
    </row>
    <row r="65">
      <c r="B65" s="62"/>
      <c r="D65" s="62"/>
    </row>
    <row r="66">
      <c r="B66" s="62"/>
      <c r="D66" s="62"/>
    </row>
    <row r="67">
      <c r="A67" s="20"/>
      <c r="B67" s="62"/>
      <c r="C67" s="20"/>
      <c r="D67" s="64"/>
      <c r="E67" s="20"/>
      <c r="F67" s="20"/>
      <c r="G67" s="20"/>
      <c r="H67" s="20"/>
      <c r="I67" s="20"/>
      <c r="J67" s="20"/>
      <c r="K67" s="20"/>
    </row>
    <row r="68">
      <c r="A68" s="20"/>
      <c r="B68" s="62"/>
      <c r="C68" s="20"/>
      <c r="D68" s="60"/>
      <c r="E68" s="20"/>
      <c r="F68" s="20"/>
      <c r="G68" s="20"/>
      <c r="H68" s="20"/>
      <c r="I68" s="20"/>
      <c r="J68" s="20"/>
      <c r="K68" s="20"/>
    </row>
    <row r="69">
      <c r="A69" s="20"/>
      <c r="B69" s="62"/>
      <c r="C69" s="20"/>
      <c r="D69" s="62"/>
      <c r="E69" s="20"/>
      <c r="F69" s="20"/>
      <c r="G69" s="20"/>
      <c r="H69" s="20"/>
      <c r="I69" s="20"/>
      <c r="J69" s="20"/>
      <c r="K69" s="20"/>
    </row>
    <row r="70">
      <c r="A70" s="20"/>
      <c r="B70" s="62"/>
      <c r="C70" s="20"/>
      <c r="D70" s="62"/>
      <c r="E70" s="20"/>
      <c r="F70" s="20"/>
      <c r="G70" s="20"/>
      <c r="H70" s="20"/>
      <c r="I70" s="20"/>
      <c r="J70" s="20"/>
      <c r="K70" s="20"/>
    </row>
    <row r="71">
      <c r="A71" s="20"/>
      <c r="B71" s="62"/>
      <c r="C71" s="20"/>
      <c r="D71" s="62"/>
      <c r="E71" s="20"/>
      <c r="F71" s="20"/>
      <c r="G71" s="20"/>
      <c r="H71" s="20"/>
      <c r="I71" s="20"/>
      <c r="J71" s="20"/>
      <c r="K71" s="20"/>
    </row>
    <row r="72">
      <c r="A72" s="20"/>
      <c r="B72" s="20"/>
      <c r="C72" s="20"/>
      <c r="D72" s="62"/>
      <c r="E72" s="20"/>
      <c r="F72" s="20"/>
      <c r="G72" s="20"/>
      <c r="H72" s="20"/>
      <c r="I72" s="20"/>
      <c r="J72" s="20"/>
      <c r="K72" s="20"/>
    </row>
    <row r="73">
      <c r="A73" s="20"/>
      <c r="B73" s="65"/>
      <c r="C73" s="20"/>
      <c r="D73" s="62"/>
      <c r="E73" s="20"/>
      <c r="F73" s="20"/>
      <c r="G73" s="20"/>
      <c r="H73" s="20"/>
      <c r="I73" s="20"/>
      <c r="J73" s="20"/>
      <c r="K73" s="20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>
      <c r="A75" s="20"/>
      <c r="B75" s="20"/>
      <c r="C75" s="20"/>
      <c r="D75" s="31"/>
      <c r="E75" s="20"/>
      <c r="F75" s="20"/>
      <c r="G75" s="20"/>
      <c r="H75" s="20"/>
      <c r="I75" s="20"/>
      <c r="J75" s="20"/>
      <c r="K75" s="20"/>
    </row>
    <row r="76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</row>
    <row r="9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</row>
    <row r="926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</row>
    <row r="927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</row>
    <row r="928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</row>
    <row r="929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</row>
    <row r="930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</row>
    <row r="93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</row>
    <row r="93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</row>
    <row r="93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</row>
    <row r="9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</row>
    <row r="93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</row>
    <row r="936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</row>
    <row r="937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</row>
    <row r="938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</row>
    <row r="939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</row>
    <row r="940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</row>
    <row r="94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</row>
    <row r="94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</row>
    <row r="94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</row>
    <row r="94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</row>
    <row r="94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</row>
    <row r="946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</row>
    <row r="947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</row>
    <row r="948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</row>
    <row r="949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</row>
    <row r="950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</row>
    <row r="95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</row>
    <row r="95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</row>
    <row r="95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</row>
    <row r="95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</row>
    <row r="95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</row>
    <row r="956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</row>
    <row r="957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</row>
    <row r="958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</row>
    <row r="959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</row>
    <row r="960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</row>
    <row r="96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</row>
    <row r="96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</row>
    <row r="96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</row>
    <row r="96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</row>
    <row r="96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</row>
    <row r="966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</row>
    <row r="967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</row>
    <row r="968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</row>
    <row r="969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</row>
    <row r="970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</row>
    <row r="97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</row>
    <row r="97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</row>
    <row r="97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</row>
    <row r="97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</row>
    <row r="9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</row>
    <row r="976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</row>
    <row r="977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</row>
    <row r="978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</row>
    <row r="979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</row>
    <row r="980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</row>
    <row r="98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</row>
    <row r="98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</row>
    <row r="98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</row>
    <row r="98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</row>
    <row r="98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</row>
    <row r="986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</row>
  </sheetData>
  <mergeCells count="43">
    <mergeCell ref="H2:H3"/>
    <mergeCell ref="H6:H8"/>
    <mergeCell ref="H14:H21"/>
    <mergeCell ref="J14:J21"/>
    <mergeCell ref="D1:H1"/>
    <mergeCell ref="B2:B3"/>
    <mergeCell ref="F2:F3"/>
    <mergeCell ref="J2:J3"/>
    <mergeCell ref="A6:A9"/>
    <mergeCell ref="B6:B8"/>
    <mergeCell ref="F6:F8"/>
    <mergeCell ref="J6:J8"/>
    <mergeCell ref="E25:E28"/>
    <mergeCell ref="F25:F28"/>
    <mergeCell ref="H25:H28"/>
    <mergeCell ref="J25:J28"/>
    <mergeCell ref="H32:H35"/>
    <mergeCell ref="J32:J35"/>
    <mergeCell ref="H39:H42"/>
    <mergeCell ref="J39:J42"/>
    <mergeCell ref="D25:D28"/>
    <mergeCell ref="D32:D35"/>
    <mergeCell ref="D39:D42"/>
    <mergeCell ref="D46:D49"/>
    <mergeCell ref="D53:D55"/>
    <mergeCell ref="B32:B35"/>
    <mergeCell ref="B39:B42"/>
    <mergeCell ref="B46:B49"/>
    <mergeCell ref="B53:B55"/>
    <mergeCell ref="F39:F42"/>
    <mergeCell ref="F46:F49"/>
    <mergeCell ref="H46:H49"/>
    <mergeCell ref="J46:J49"/>
    <mergeCell ref="F53:F55"/>
    <mergeCell ref="H53:H55"/>
    <mergeCell ref="J53:J55"/>
    <mergeCell ref="D2:D3"/>
    <mergeCell ref="D6:D8"/>
    <mergeCell ref="B14:B21"/>
    <mergeCell ref="D14:D21"/>
    <mergeCell ref="F14:F21"/>
    <mergeCell ref="B25:B28"/>
    <mergeCell ref="F32:F35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6" t="s">
        <v>69</v>
      </c>
      <c r="B1" s="66" t="s">
        <v>70</v>
      </c>
      <c r="C1" s="66" t="s">
        <v>71</v>
      </c>
      <c r="E1" s="66" t="s">
        <v>70</v>
      </c>
      <c r="F1" s="66" t="s">
        <v>71</v>
      </c>
      <c r="G1" s="66" t="s">
        <v>72</v>
      </c>
      <c r="H1" s="66" t="s">
        <v>70</v>
      </c>
      <c r="I1" s="66" t="s">
        <v>71</v>
      </c>
      <c r="L1" s="66" t="s">
        <v>70</v>
      </c>
      <c r="M1" s="66" t="s">
        <v>71</v>
      </c>
    </row>
    <row r="2">
      <c r="A2" s="67">
        <v>44197.0</v>
      </c>
      <c r="B2" s="68">
        <f t="shared" ref="B2:C2" si="1">sum(E2,H2)</f>
        <v>71428.57143</v>
      </c>
      <c r="C2" s="69">
        <f t="shared" si="1"/>
        <v>45000</v>
      </c>
      <c r="D2" s="70">
        <f t="shared" ref="D2:D15" si="3">A2</f>
        <v>44197</v>
      </c>
      <c r="E2" s="71">
        <v>50000.0</v>
      </c>
      <c r="F2" s="72">
        <v>40000.0</v>
      </c>
      <c r="G2" s="70">
        <f t="shared" ref="G2:G15" si="4">A2</f>
        <v>44197</v>
      </c>
      <c r="H2" s="71">
        <f t="shared" ref="H2:H14" si="5">(E2/$E$15)*$H$15</f>
        <v>21428.57143</v>
      </c>
      <c r="I2" s="72">
        <v>5000.0</v>
      </c>
      <c r="K2" s="70">
        <f t="shared" ref="K2:K12" si="6">G2</f>
        <v>44197</v>
      </c>
      <c r="L2" s="73">
        <v>1.0E8</v>
      </c>
      <c r="M2" s="73">
        <f t="shared" ref="M2:M3" si="7">L2*0.9</f>
        <v>90000000</v>
      </c>
    </row>
    <row r="3">
      <c r="A3" s="70">
        <f t="shared" ref="A3:A15" si="8">A2+7</f>
        <v>44204</v>
      </c>
      <c r="B3" s="68">
        <f t="shared" ref="B3:C3" si="2">sum(E3,H3)</f>
        <v>428571.4286</v>
      </c>
      <c r="C3" s="69">
        <f t="shared" si="2"/>
        <v>175000</v>
      </c>
      <c r="D3" s="70">
        <f t="shared" si="3"/>
        <v>44204</v>
      </c>
      <c r="E3" s="71">
        <v>300000.0</v>
      </c>
      <c r="F3" s="72">
        <v>100000.0</v>
      </c>
      <c r="G3" s="70">
        <f t="shared" si="4"/>
        <v>44204</v>
      </c>
      <c r="H3" s="71">
        <f t="shared" si="5"/>
        <v>128571.4286</v>
      </c>
      <c r="I3" s="72">
        <v>75000.0</v>
      </c>
      <c r="K3" s="70">
        <f t="shared" si="6"/>
        <v>44204</v>
      </c>
      <c r="L3" s="73">
        <v>1.0E8</v>
      </c>
      <c r="M3" s="73">
        <f t="shared" si="7"/>
        <v>90000000</v>
      </c>
    </row>
    <row r="4">
      <c r="A4" s="70">
        <f t="shared" si="8"/>
        <v>44211</v>
      </c>
      <c r="B4" s="68">
        <f t="shared" ref="B4:C4" si="9">sum(E4,H4)</f>
        <v>1428571.429</v>
      </c>
      <c r="C4" s="69">
        <f t="shared" si="9"/>
        <v>1050000</v>
      </c>
      <c r="D4" s="70">
        <f t="shared" si="3"/>
        <v>44211</v>
      </c>
      <c r="E4" s="71">
        <v>1000000.0</v>
      </c>
      <c r="F4" s="72">
        <v>750000.0</v>
      </c>
      <c r="G4" s="70">
        <f t="shared" si="4"/>
        <v>44211</v>
      </c>
      <c r="H4" s="71">
        <f t="shared" si="5"/>
        <v>428571.4286</v>
      </c>
      <c r="I4" s="72">
        <v>300000.0</v>
      </c>
      <c r="K4" s="70">
        <f t="shared" si="6"/>
        <v>44211</v>
      </c>
      <c r="L4" s="73">
        <v>1.0E8</v>
      </c>
      <c r="M4" s="73">
        <f>L4*1.05</f>
        <v>105000000</v>
      </c>
    </row>
    <row r="5">
      <c r="A5" s="70">
        <f t="shared" si="8"/>
        <v>44218</v>
      </c>
      <c r="B5" s="68">
        <f t="shared" ref="B5:C5" si="10">sum(E5,H5)</f>
        <v>2142857.143</v>
      </c>
      <c r="C5" s="69">
        <f t="shared" si="10"/>
        <v>1900000</v>
      </c>
      <c r="D5" s="70">
        <f t="shared" si="3"/>
        <v>44218</v>
      </c>
      <c r="E5" s="71">
        <v>1500000.0</v>
      </c>
      <c r="F5" s="72">
        <v>1400000.0</v>
      </c>
      <c r="G5" s="70">
        <f t="shared" si="4"/>
        <v>44218</v>
      </c>
      <c r="H5" s="71">
        <f t="shared" si="5"/>
        <v>642857.1429</v>
      </c>
      <c r="I5" s="72">
        <v>500000.0</v>
      </c>
      <c r="K5" s="70">
        <f t="shared" si="6"/>
        <v>44218</v>
      </c>
      <c r="L5" s="73">
        <v>1.0E8</v>
      </c>
      <c r="M5" s="73">
        <f t="shared" ref="M5:M6" si="12">L5*0.9</f>
        <v>90000000</v>
      </c>
    </row>
    <row r="6">
      <c r="A6" s="70">
        <f t="shared" si="8"/>
        <v>44225</v>
      </c>
      <c r="B6" s="68">
        <f t="shared" ref="B6:C6" si="11">sum(E6,H6)</f>
        <v>2857142.857</v>
      </c>
      <c r="C6" s="69">
        <f t="shared" si="11"/>
        <v>3250000</v>
      </c>
      <c r="D6" s="70">
        <f t="shared" si="3"/>
        <v>44225</v>
      </c>
      <c r="E6" s="71">
        <v>2000000.0</v>
      </c>
      <c r="F6" s="72">
        <v>2500000.0</v>
      </c>
      <c r="G6" s="70">
        <f t="shared" si="4"/>
        <v>44225</v>
      </c>
      <c r="H6" s="71">
        <f t="shared" si="5"/>
        <v>857142.8571</v>
      </c>
      <c r="I6" s="72">
        <v>750000.0</v>
      </c>
      <c r="K6" s="70">
        <f t="shared" si="6"/>
        <v>44225</v>
      </c>
      <c r="L6" s="73">
        <v>1.005E8</v>
      </c>
      <c r="M6" s="73">
        <f t="shared" si="12"/>
        <v>90450000</v>
      </c>
    </row>
    <row r="7">
      <c r="A7" s="70">
        <f t="shared" si="8"/>
        <v>44232</v>
      </c>
      <c r="B7" s="68">
        <f t="shared" ref="B7:C7" si="13">sum(E7,H7)</f>
        <v>3571428.571</v>
      </c>
      <c r="C7" s="69">
        <f t="shared" si="13"/>
        <v>3800000</v>
      </c>
      <c r="D7" s="70">
        <f t="shared" si="3"/>
        <v>44232</v>
      </c>
      <c r="E7" s="71">
        <v>2500000.0</v>
      </c>
      <c r="F7" s="72">
        <v>3000000.0</v>
      </c>
      <c r="G7" s="70">
        <f t="shared" si="4"/>
        <v>44232</v>
      </c>
      <c r="H7" s="71">
        <f t="shared" si="5"/>
        <v>1071428.571</v>
      </c>
      <c r="I7" s="72">
        <v>800000.0</v>
      </c>
      <c r="K7" s="70">
        <f t="shared" si="6"/>
        <v>44232</v>
      </c>
      <c r="L7" s="73">
        <v>1.005E8</v>
      </c>
      <c r="M7" s="73">
        <f t="shared" ref="M7:M8" si="15">L7*1.05</f>
        <v>105525000</v>
      </c>
    </row>
    <row r="8">
      <c r="A8" s="70">
        <f t="shared" si="8"/>
        <v>44239</v>
      </c>
      <c r="B8" s="68">
        <f t="shared" ref="B8:C8" si="14">sum(E8,H8)</f>
        <v>4857142.857</v>
      </c>
      <c r="C8" s="69">
        <f t="shared" si="14"/>
        <v>5050000</v>
      </c>
      <c r="D8" s="70">
        <f t="shared" si="3"/>
        <v>44239</v>
      </c>
      <c r="E8" s="71">
        <v>3400000.0</v>
      </c>
      <c r="F8" s="72">
        <v>3850000.0</v>
      </c>
      <c r="G8" s="70">
        <f t="shared" si="4"/>
        <v>44239</v>
      </c>
      <c r="H8" s="71">
        <f t="shared" si="5"/>
        <v>1457142.857</v>
      </c>
      <c r="I8" s="72">
        <v>1200000.0</v>
      </c>
      <c r="K8" s="70">
        <f t="shared" si="6"/>
        <v>44239</v>
      </c>
      <c r="L8" s="73">
        <v>1.009E8</v>
      </c>
      <c r="M8" s="73">
        <f t="shared" si="15"/>
        <v>105945000</v>
      </c>
    </row>
    <row r="9">
      <c r="A9" s="70">
        <f t="shared" si="8"/>
        <v>44246</v>
      </c>
      <c r="B9" s="68">
        <f t="shared" ref="B9:B15" si="16">sum(E9,H9)</f>
        <v>5714285.714</v>
      </c>
      <c r="D9" s="70">
        <f t="shared" si="3"/>
        <v>44246</v>
      </c>
      <c r="E9" s="71">
        <v>4000000.0</v>
      </c>
      <c r="F9" s="69"/>
      <c r="G9" s="70">
        <f t="shared" si="4"/>
        <v>44246</v>
      </c>
      <c r="H9" s="71">
        <f t="shared" si="5"/>
        <v>1714285.714</v>
      </c>
      <c r="I9" s="69"/>
      <c r="K9" s="70">
        <f t="shared" si="6"/>
        <v>44246</v>
      </c>
      <c r="L9" s="73">
        <v>1.009E8</v>
      </c>
      <c r="M9" s="74"/>
    </row>
    <row r="10">
      <c r="A10" s="70">
        <f t="shared" si="8"/>
        <v>44253</v>
      </c>
      <c r="B10" s="68">
        <f t="shared" si="16"/>
        <v>6000000</v>
      </c>
      <c r="C10" s="69"/>
      <c r="D10" s="70">
        <f t="shared" si="3"/>
        <v>44253</v>
      </c>
      <c r="E10" s="71">
        <v>4200000.0</v>
      </c>
      <c r="F10" s="69"/>
      <c r="G10" s="70">
        <f t="shared" si="4"/>
        <v>44253</v>
      </c>
      <c r="H10" s="71">
        <f t="shared" si="5"/>
        <v>1800000</v>
      </c>
      <c r="I10" s="69"/>
      <c r="K10" s="70">
        <f t="shared" si="6"/>
        <v>44253</v>
      </c>
      <c r="L10" s="73">
        <v>1.009E8</v>
      </c>
      <c r="M10" s="74"/>
    </row>
    <row r="11">
      <c r="A11" s="70">
        <f t="shared" si="8"/>
        <v>44260</v>
      </c>
      <c r="B11" s="68">
        <f t="shared" si="16"/>
        <v>7142857.143</v>
      </c>
      <c r="C11" s="69"/>
      <c r="D11" s="70">
        <f t="shared" si="3"/>
        <v>44260</v>
      </c>
      <c r="E11" s="71">
        <v>5000000.0</v>
      </c>
      <c r="F11" s="69"/>
      <c r="G11" s="70">
        <f t="shared" si="4"/>
        <v>44260</v>
      </c>
      <c r="H11" s="71">
        <f t="shared" si="5"/>
        <v>2142857.143</v>
      </c>
      <c r="I11" s="69"/>
      <c r="K11" s="70">
        <f t="shared" si="6"/>
        <v>44260</v>
      </c>
      <c r="L11" s="73">
        <v>1.009E8</v>
      </c>
      <c r="M11" s="74"/>
    </row>
    <row r="12">
      <c r="A12" s="70">
        <f t="shared" si="8"/>
        <v>44267</v>
      </c>
      <c r="B12" s="68">
        <f t="shared" si="16"/>
        <v>7857142.857</v>
      </c>
      <c r="C12" s="69"/>
      <c r="D12" s="70">
        <f t="shared" si="3"/>
        <v>44267</v>
      </c>
      <c r="E12" s="71">
        <v>5500000.0</v>
      </c>
      <c r="F12" s="69"/>
      <c r="G12" s="70">
        <f t="shared" si="4"/>
        <v>44267</v>
      </c>
      <c r="H12" s="71">
        <f t="shared" si="5"/>
        <v>2357142.857</v>
      </c>
      <c r="I12" s="69"/>
      <c r="K12" s="70">
        <f t="shared" si="6"/>
        <v>44267</v>
      </c>
      <c r="L12" s="73">
        <v>1.009E8</v>
      </c>
      <c r="M12" s="74"/>
    </row>
    <row r="13">
      <c r="A13" s="70">
        <f t="shared" si="8"/>
        <v>44274</v>
      </c>
      <c r="B13" s="68">
        <f t="shared" si="16"/>
        <v>8285714.286</v>
      </c>
      <c r="C13" s="69"/>
      <c r="D13" s="70">
        <f t="shared" si="3"/>
        <v>44274</v>
      </c>
      <c r="E13" s="71">
        <v>5800000.0</v>
      </c>
      <c r="F13" s="69"/>
      <c r="G13" s="70">
        <f t="shared" si="4"/>
        <v>44274</v>
      </c>
      <c r="H13" s="71">
        <f t="shared" si="5"/>
        <v>2485714.286</v>
      </c>
      <c r="I13" s="69"/>
      <c r="K13" s="74"/>
      <c r="L13" s="74"/>
      <c r="M13" s="74"/>
    </row>
    <row r="14">
      <c r="A14" s="70">
        <f t="shared" si="8"/>
        <v>44281</v>
      </c>
      <c r="B14" s="68">
        <f t="shared" si="16"/>
        <v>8714285.714</v>
      </c>
      <c r="C14" s="69"/>
      <c r="D14" s="70">
        <f t="shared" si="3"/>
        <v>44281</v>
      </c>
      <c r="E14" s="71">
        <v>6100000.0</v>
      </c>
      <c r="F14" s="69"/>
      <c r="G14" s="70">
        <f t="shared" si="4"/>
        <v>44281</v>
      </c>
      <c r="H14" s="71">
        <f t="shared" si="5"/>
        <v>2614285.714</v>
      </c>
      <c r="I14" s="69"/>
    </row>
    <row r="15">
      <c r="A15" s="70">
        <f t="shared" si="8"/>
        <v>44288</v>
      </c>
      <c r="B15" s="68">
        <f t="shared" si="16"/>
        <v>10000000</v>
      </c>
      <c r="C15" s="69"/>
      <c r="D15" s="70">
        <f t="shared" si="3"/>
        <v>44288</v>
      </c>
      <c r="E15" s="71">
        <v>7000000.0</v>
      </c>
      <c r="F15" s="69"/>
      <c r="G15" s="70">
        <f t="shared" si="4"/>
        <v>44288</v>
      </c>
      <c r="H15" s="71">
        <v>3000000.0</v>
      </c>
      <c r="I15" s="69"/>
    </row>
    <row r="31">
      <c r="A31" s="66" t="s">
        <v>73</v>
      </c>
      <c r="C31" s="72">
        <v>3000000.0</v>
      </c>
    </row>
    <row r="32">
      <c r="A32" s="66" t="s">
        <v>74</v>
      </c>
      <c r="C32" s="63">
        <v>1.0</v>
      </c>
    </row>
    <row r="34">
      <c r="A34" s="66" t="s">
        <v>75</v>
      </c>
      <c r="C34" s="63">
        <v>0.7</v>
      </c>
    </row>
    <row r="36">
      <c r="A36" s="66" t="s">
        <v>76</v>
      </c>
      <c r="C36" s="69">
        <f>C37/(1-C34)</f>
        <v>10000000</v>
      </c>
    </row>
    <row r="37">
      <c r="A37" s="66" t="s">
        <v>77</v>
      </c>
      <c r="C37" s="69">
        <f>C31</f>
        <v>3000000</v>
      </c>
    </row>
    <row r="39">
      <c r="C39" s="66">
        <v>10.0</v>
      </c>
    </row>
    <row r="40">
      <c r="C40" s="66">
        <v>7.0</v>
      </c>
      <c r="D40" s="66" t="s">
        <v>78</v>
      </c>
    </row>
    <row r="41">
      <c r="C41" s="66">
        <v>3.0</v>
      </c>
      <c r="D41" s="66" t="s">
        <v>79</v>
      </c>
    </row>
    <row r="42">
      <c r="C42" s="75">
        <f>7/10</f>
        <v>0.7</v>
      </c>
    </row>
  </sheetData>
  <drawing r:id="rId1"/>
</worksheet>
</file>